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9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<sst xmlns="http://schemas.openxmlformats.org/spreadsheetml/2006/main" count="99" uniqueCount="93">
  <si>
    <t>Осигуровки</t>
  </si>
  <si>
    <t>0101</t>
  </si>
  <si>
    <t>ОБЩО ЗА УЧИЛИЩЕТО</t>
  </si>
  <si>
    <t>0200</t>
  </si>
  <si>
    <t>0202</t>
  </si>
  <si>
    <t>0209</t>
  </si>
  <si>
    <t>0500</t>
  </si>
  <si>
    <t>0551</t>
  </si>
  <si>
    <t>0552</t>
  </si>
  <si>
    <t>0560</t>
  </si>
  <si>
    <t>0580</t>
  </si>
  <si>
    <t>1000</t>
  </si>
  <si>
    <t>1011</t>
  </si>
  <si>
    <t>1013</t>
  </si>
  <si>
    <t>1014</t>
  </si>
  <si>
    <t>1015</t>
  </si>
  <si>
    <t>1016</t>
  </si>
  <si>
    <t>1020</t>
  </si>
  <si>
    <t>1030</t>
  </si>
  <si>
    <t>1051</t>
  </si>
  <si>
    <t>1062</t>
  </si>
  <si>
    <t>0100</t>
  </si>
  <si>
    <t>0205</t>
  </si>
  <si>
    <t>0208</t>
  </si>
  <si>
    <t>1900</t>
  </si>
  <si>
    <t>1981</t>
  </si>
  <si>
    <t>1901</t>
  </si>
  <si>
    <t xml:space="preserve">ОСТАТЪК </t>
  </si>
  <si>
    <t>5200</t>
  </si>
  <si>
    <t>5201</t>
  </si>
  <si>
    <t>1092</t>
  </si>
  <si>
    <t>4200</t>
  </si>
  <si>
    <t>4219</t>
  </si>
  <si>
    <t>5203</t>
  </si>
  <si>
    <t>5205</t>
  </si>
  <si>
    <t>0201</t>
  </si>
  <si>
    <t xml:space="preserve">БЮДЖЕТ </t>
  </si>
  <si>
    <t xml:space="preserve">ОТЧЕТ </t>
  </si>
  <si>
    <t>1052</t>
  </si>
  <si>
    <t xml:space="preserve">% изпълнение </t>
  </si>
  <si>
    <t>ПОДГ.ГРУПА-1318</t>
  </si>
  <si>
    <t>ОБЩООБРАЗОВ. У-ЩА-1322</t>
  </si>
  <si>
    <t>5301</t>
  </si>
  <si>
    <r>
      <t xml:space="preserve">Първо ОУ "Христо Смирненски" </t>
    </r>
    <r>
      <rPr>
        <sz val="18"/>
        <color indexed="8"/>
        <rFont val="Times New Roman"/>
        <family val="1"/>
      </rPr>
      <t>отчет за касово изпълнение към 31.03.2016г</t>
    </r>
  </si>
  <si>
    <t>Други възнаграждения и плащания за персонала</t>
  </si>
  <si>
    <t xml:space="preserve">за нещатен персонал нает по трудови правоотношения </t>
  </si>
  <si>
    <t>за персонала по извънтрудови правоотношения</t>
  </si>
  <si>
    <t>изплатени суми от СБКО, за облекло и други на персонала, с характер на възнаграждение</t>
  </si>
  <si>
    <t>обезщетения за персонала, с характер на възнаграждение</t>
  </si>
  <si>
    <t>други плащания и възнаграждения</t>
  </si>
  <si>
    <t>осигурителни вноски от работодатели за Държавното обществено осигуряване (ДОО)</t>
  </si>
  <si>
    <t>осигурителни вноски от работодатели за Учителския пенсионен фонд (УчПФ)</t>
  </si>
  <si>
    <t>здравноосигурителни вноски от работодатели</t>
  </si>
  <si>
    <t>вноски за допълнително задължително осигуряване от работодатели</t>
  </si>
  <si>
    <t>заплати и възнаграждения на персонала нает по трудови правоотношения</t>
  </si>
  <si>
    <t>Заплати и възнаграждения за персонала, нает по трудови и служебни правоотношения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</si>
  <si>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</si>
  <si>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</si>
  <si>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</si>
  <si>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</si>
  <si>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</si>
  <si>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</si>
  <si>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t>разходи за външни услуги</t>
  </si>
  <si>
    <t>текущ ремонт</t>
  </si>
  <si>
    <t>командировки в страната</t>
  </si>
  <si>
    <t>краткосрочни командировки в чужбина</t>
  </si>
  <si>
    <t>1012</t>
  </si>
  <si>
    <t>разходи за застраховки</t>
  </si>
  <si>
    <t>разходи за договорни санкции и неустойки, съдебни обезщетения и разноски</t>
  </si>
  <si>
    <t>Издръжка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</si>
  <si>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</si>
  <si>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</si>
  <si>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 и административни санкции</t>
  </si>
  <si>
    <t>други текущи трансфери за домакинствата</t>
  </si>
  <si>
    <t>Текущи трансфери, обезщетения и помощи за домакинствата</t>
  </si>
  <si>
    <t>Придобиване на дълготрайни материални активи</t>
  </si>
  <si>
    <t>придобиване на компютри и хардуер</t>
  </si>
  <si>
    <t>придобиване на сгради</t>
  </si>
  <si>
    <t>придобиване на друго оборудване, машини и съоръжения</t>
  </si>
  <si>
    <t>придобиване на транспортни средства</t>
  </si>
  <si>
    <t>придобиване на стопански инвентар</t>
  </si>
  <si>
    <t>5204</t>
  </si>
  <si>
    <t>5202</t>
  </si>
  <si>
    <t>Придобиване на нематериални дълготрайни активи</t>
  </si>
  <si>
    <t>5300</t>
  </si>
  <si>
    <t>придобиване на програмни продукти и лицензи за програмни продукти</t>
  </si>
  <si>
    <t>придобиване на други нематериални дълготрайни активи</t>
  </si>
  <si>
    <t>5302</t>
  </si>
  <si>
    <t>ПАРАГРАФ</t>
  </si>
  <si>
    <t>Наименование на разхода</t>
  </si>
  <si>
    <t>Максимален размер на ангажиментите за разходи, които могат да бъдат поети през 2016г - 45 222</t>
  </si>
  <si>
    <t>Максимален размер на новите задължения за разходи, които могат да бъдат натрупани през 2016г - 45 222</t>
  </si>
  <si>
    <t>ВСИЧКО :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</si>
</sst>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Да&quot;;&quot;Да&quot;;&quot;Не&quot;"/>
    <numFmt numFmtId="189" formatCode="&quot;Истина&quot;;&quot; Истина &quot;;&quot; Неистина &quot;"/>
    <numFmt numFmtId="190" formatCode="&quot;Включено&quot;;&quot; Включено &quot;;&quot; Изключено &quot;"/>
    <numFmt numFmtId="191" formatCode="[$¥€-2]\ #,##0.00_);[Red]\([$¥€-2]\ #,##0.00\)"/>
    <numFmt numFmtId="192" formatCode="[$-402]dd\ mmmm\ yyyy\ &quot;г.&quot;"/>
    <numFmt numFmtId="193" formatCode="0.000"/>
    <numFmt numFmtId="194" formatCode="0.0"/>
    <numFmt numFmtId="19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i/>
      <sz val="12"/>
      <name val="Times New Roman"/>
      <family val="1"/>
    </font>
    <font>
      <sz val="18"/>
      <color indexed="8"/>
      <name val="Times New Roman"/>
      <family val="1"/>
    </font>
    <font>
      <sz val="10"/>
      <name val="Heba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5"/>
      <color indexed="8"/>
      <name val="Times New Roman"/>
      <family val="1"/>
    </font>
    <font>
      <i/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5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7" fillId="32" borderId="12" xfId="0" applyFont="1" applyFill="1" applyBorder="1" applyAlignment="1">
      <alignment horizontal="right" vertical="center" wrapText="1"/>
    </xf>
    <xf numFmtId="0" fontId="8" fillId="32" borderId="12" xfId="0" applyFont="1" applyFill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right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right" vertical="center" wrapText="1"/>
    </xf>
    <xf numFmtId="0" fontId="10" fillId="32" borderId="16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right" vertical="center" wrapText="1"/>
    </xf>
    <xf numFmtId="1" fontId="7" fillId="32" borderId="10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0" fontId="9" fillId="33" borderId="13" xfId="0" applyFont="1" applyFill="1" applyBorder="1" applyAlignment="1">
      <alignment/>
    </xf>
    <xf numFmtId="0" fontId="8" fillId="33" borderId="10" xfId="0" applyFont="1" applyFill="1" applyBorder="1" applyAlignment="1">
      <alignment horizontal="right" vertical="center" wrapText="1"/>
    </xf>
    <xf numFmtId="1" fontId="8" fillId="32" borderId="10" xfId="0" applyNumberFormat="1" applyFont="1" applyFill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right" vertical="center" wrapText="1"/>
    </xf>
    <xf numFmtId="0" fontId="9" fillId="32" borderId="10" xfId="0" applyFont="1" applyFill="1" applyBorder="1" applyAlignment="1">
      <alignment/>
    </xf>
    <xf numFmtId="0" fontId="7" fillId="32" borderId="13" xfId="0" applyFont="1" applyFill="1" applyBorder="1" applyAlignment="1">
      <alignment horizontal="right" vertical="center" wrapText="1"/>
    </xf>
    <xf numFmtId="1" fontId="7" fillId="32" borderId="13" xfId="0" applyNumberFormat="1" applyFont="1" applyFill="1" applyBorder="1" applyAlignment="1">
      <alignment horizontal="right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3" fillId="32" borderId="10" xfId="0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right" vertical="center" wrapText="1"/>
    </xf>
    <xf numFmtId="0" fontId="55" fillId="0" borderId="10" xfId="0" applyFont="1" applyBorder="1" applyAlignment="1">
      <alignment/>
    </xf>
    <xf numFmtId="0" fontId="8" fillId="35" borderId="10" xfId="0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wrapText="1"/>
    </xf>
    <xf numFmtId="0" fontId="58" fillId="0" borderId="23" xfId="0" applyFont="1" applyBorder="1" applyAlignment="1">
      <alignment/>
    </xf>
    <xf numFmtId="0" fontId="2" fillId="0" borderId="0" xfId="0" applyFont="1" applyBorder="1" applyAlignment="1">
      <alignment/>
    </xf>
    <xf numFmtId="2" fontId="8" fillId="0" borderId="21" xfId="0" applyNumberFormat="1" applyFont="1" applyBorder="1" applyAlignment="1">
      <alignment/>
    </xf>
    <xf numFmtId="0" fontId="16" fillId="32" borderId="23" xfId="57" applyFont="1" applyFill="1" applyBorder="1" applyAlignment="1">
      <alignment horizontal="left"/>
      <protection/>
    </xf>
    <xf numFmtId="2" fontId="7" fillId="0" borderId="21" xfId="0" applyNumberFormat="1" applyFont="1" applyBorder="1" applyAlignment="1">
      <alignment/>
    </xf>
    <xf numFmtId="0" fontId="16" fillId="32" borderId="23" xfId="57" applyFont="1" applyFill="1" applyBorder="1">
      <alignment/>
      <protection/>
    </xf>
    <xf numFmtId="0" fontId="6" fillId="0" borderId="23" xfId="0" applyFont="1" applyBorder="1" applyAlignment="1">
      <alignment vertical="center"/>
    </xf>
    <xf numFmtId="0" fontId="16" fillId="32" borderId="23" xfId="57" applyFont="1" applyFill="1" applyBorder="1" applyAlignment="1">
      <alignment/>
      <protection/>
    </xf>
    <xf numFmtId="0" fontId="6" fillId="0" borderId="23" xfId="0" applyFont="1" applyBorder="1" applyAlignment="1">
      <alignment vertical="center" wrapText="1"/>
    </xf>
    <xf numFmtId="0" fontId="17" fillId="32" borderId="23" xfId="57" applyFont="1" applyFill="1" applyBorder="1" applyAlignment="1">
      <alignment horizontal="left"/>
      <protection/>
    </xf>
    <xf numFmtId="0" fontId="17" fillId="32" borderId="23" xfId="57" applyFont="1" applyFill="1" applyBorder="1">
      <alignment/>
      <protection/>
    </xf>
    <xf numFmtId="0" fontId="55" fillId="0" borderId="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0" fontId="12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32" borderId="12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9" fillId="32" borderId="25" xfId="57" applyFont="1" applyFill="1" applyBorder="1" applyAlignment="1">
      <alignment horizontal="left"/>
      <protection/>
    </xf>
    <xf numFmtId="0" fontId="19" fillId="32" borderId="26" xfId="57" applyFont="1" applyFill="1" applyBorder="1" applyAlignment="1">
      <alignment horizontal="left"/>
      <protection/>
    </xf>
    <xf numFmtId="0" fontId="19" fillId="32" borderId="27" xfId="57" applyFont="1" applyFill="1" applyBorder="1" applyAlignment="1">
      <alignment horizontal="left"/>
      <protection/>
    </xf>
    <xf numFmtId="0" fontId="59" fillId="0" borderId="28" xfId="0" applyFont="1" applyBorder="1" applyAlignment="1">
      <alignment horizontal="left"/>
    </xf>
    <xf numFmtId="0" fontId="59" fillId="0" borderId="29" xfId="0" applyFont="1" applyBorder="1" applyAlignment="1">
      <alignment horizontal="left"/>
    </xf>
    <xf numFmtId="0" fontId="59" fillId="0" borderId="3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BK_PROJECT_2001-las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H51" sqref="H51"/>
    </sheetView>
  </sheetViews>
  <sheetFormatPr defaultColWidth="9.140625" defaultRowHeight="15"/>
  <cols>
    <col min="1" max="1" width="32.57421875" style="0" customWidth="1"/>
    <col min="2" max="2" width="6.57421875" style="0" customWidth="1"/>
    <col min="3" max="5" width="9.7109375" style="0" customWidth="1"/>
    <col min="6" max="6" width="4.28125" style="0" customWidth="1"/>
    <col min="7" max="9" width="9.7109375" style="0" customWidth="1"/>
    <col min="10" max="10" width="4.28125" style="0" customWidth="1"/>
    <col min="11" max="13" width="9.7109375" style="0" customWidth="1"/>
    <col min="14" max="14" width="4.28125" style="0" customWidth="1"/>
    <col min="15" max="15" width="9.140625" style="0" hidden="1" customWidth="1"/>
    <col min="16" max="16" width="9.7109375" style="0" customWidth="1"/>
  </cols>
  <sheetData>
    <row r="1" spans="1:16" ht="23.25">
      <c r="A1" s="55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35"/>
      <c r="O1" s="35"/>
      <c r="P1" s="36"/>
    </row>
    <row r="2" spans="1:16" ht="15.75" customHeight="1">
      <c r="A2" s="37"/>
      <c r="B2" s="3"/>
      <c r="C2" s="57" t="s">
        <v>40</v>
      </c>
      <c r="D2" s="58"/>
      <c r="E2" s="58"/>
      <c r="F2" s="11"/>
      <c r="G2" s="57" t="s">
        <v>41</v>
      </c>
      <c r="H2" s="58"/>
      <c r="I2" s="58"/>
      <c r="J2" s="11"/>
      <c r="K2" s="57" t="s">
        <v>2</v>
      </c>
      <c r="L2" s="58"/>
      <c r="M2" s="58"/>
      <c r="N2" s="26"/>
      <c r="O2" s="38"/>
      <c r="P2" s="39"/>
    </row>
    <row r="3" spans="1:16" ht="15.75" customHeight="1">
      <c r="A3" s="40" t="s">
        <v>89</v>
      </c>
      <c r="B3" s="34" t="s">
        <v>88</v>
      </c>
      <c r="C3" s="33" t="s">
        <v>36</v>
      </c>
      <c r="D3" s="9" t="s">
        <v>37</v>
      </c>
      <c r="E3" s="8" t="s">
        <v>27</v>
      </c>
      <c r="F3" s="8"/>
      <c r="G3" s="33" t="s">
        <v>36</v>
      </c>
      <c r="H3" s="9" t="s">
        <v>37</v>
      </c>
      <c r="I3" s="8" t="s">
        <v>27</v>
      </c>
      <c r="J3" s="8"/>
      <c r="K3" s="33" t="s">
        <v>36</v>
      </c>
      <c r="L3" s="24" t="s">
        <v>37</v>
      </c>
      <c r="M3" s="25" t="s">
        <v>27</v>
      </c>
      <c r="N3" s="27"/>
      <c r="O3" s="38"/>
      <c r="P3" s="41" t="s">
        <v>39</v>
      </c>
    </row>
    <row r="4" spans="1:16" s="12" customFormat="1" ht="15.75" customHeight="1">
      <c r="A4" s="42" t="s">
        <v>55</v>
      </c>
      <c r="B4" s="2" t="s">
        <v>21</v>
      </c>
      <c r="C4" s="32"/>
      <c r="D4" s="5"/>
      <c r="E4" s="18"/>
      <c r="F4" s="18"/>
      <c r="G4" s="17">
        <f>G5</f>
        <v>430000</v>
      </c>
      <c r="H4" s="20">
        <f>H5</f>
        <v>100881</v>
      </c>
      <c r="I4" s="18">
        <f>G4-H4</f>
        <v>329119</v>
      </c>
      <c r="J4" s="18"/>
      <c r="K4" s="17">
        <f>SUM(C4+G4)</f>
        <v>430000</v>
      </c>
      <c r="L4" s="20">
        <f>SUM(D4+H4)</f>
        <v>100881</v>
      </c>
      <c r="M4" s="20">
        <f>K4-L4</f>
        <v>329119</v>
      </c>
      <c r="N4" s="28"/>
      <c r="O4" s="43"/>
      <c r="P4" s="44">
        <f>L4*(100/K4)</f>
        <v>23.460697674418604</v>
      </c>
    </row>
    <row r="5" spans="1:16" ht="15.75" customHeight="1">
      <c r="A5" s="45" t="s">
        <v>54</v>
      </c>
      <c r="B5" s="1" t="s">
        <v>1</v>
      </c>
      <c r="C5" s="13"/>
      <c r="D5" s="4"/>
      <c r="E5" s="14"/>
      <c r="F5" s="14"/>
      <c r="G5" s="13">
        <v>430000</v>
      </c>
      <c r="H5" s="10">
        <v>100881</v>
      </c>
      <c r="I5" s="14">
        <f aca="true" t="shared" si="0" ref="I5:I40">G5-H5</f>
        <v>329119</v>
      </c>
      <c r="J5" s="14"/>
      <c r="K5" s="13">
        <f>SUM(C5+G5)</f>
        <v>430000</v>
      </c>
      <c r="L5" s="10">
        <f>SUM(D5+H5)</f>
        <v>100881</v>
      </c>
      <c r="M5" s="10">
        <f>K5-L5</f>
        <v>329119</v>
      </c>
      <c r="N5" s="27"/>
      <c r="O5" s="38"/>
      <c r="P5" s="46">
        <f aca="true" t="shared" si="1" ref="P5:P44">L5*(100/K5)</f>
        <v>23.460697674418604</v>
      </c>
    </row>
    <row r="6" spans="1:16" s="12" customFormat="1" ht="15.75" customHeight="1">
      <c r="A6" s="42" t="s">
        <v>44</v>
      </c>
      <c r="B6" s="2" t="s">
        <v>3</v>
      </c>
      <c r="C6" s="17"/>
      <c r="D6" s="5"/>
      <c r="E6" s="18"/>
      <c r="F6" s="18"/>
      <c r="G6" s="17">
        <f>SUM(G8:G11)</f>
        <v>14000</v>
      </c>
      <c r="H6" s="29">
        <f>SUM(H7:H11)</f>
        <v>1045</v>
      </c>
      <c r="I6" s="20">
        <f>SUM(I8:I11)</f>
        <v>12955</v>
      </c>
      <c r="J6" s="20"/>
      <c r="K6" s="17">
        <f>SUM(K8:K11)</f>
        <v>14000</v>
      </c>
      <c r="L6" s="20">
        <f>SUM(L8:L11)</f>
        <v>1045</v>
      </c>
      <c r="M6" s="20">
        <f>SUM(M8:M11)</f>
        <v>12955</v>
      </c>
      <c r="N6" s="28"/>
      <c r="O6" s="43"/>
      <c r="P6" s="44">
        <f t="shared" si="1"/>
        <v>7.464285714285714</v>
      </c>
    </row>
    <row r="7" spans="1:16" s="12" customFormat="1" ht="15.75" customHeight="1">
      <c r="A7" s="45" t="s">
        <v>45</v>
      </c>
      <c r="B7" s="1" t="s">
        <v>35</v>
      </c>
      <c r="C7" s="17"/>
      <c r="D7" s="5"/>
      <c r="E7" s="18"/>
      <c r="F7" s="18"/>
      <c r="G7" s="17">
        <v>0</v>
      </c>
      <c r="H7" s="20">
        <v>0</v>
      </c>
      <c r="I7" s="14">
        <f t="shared" si="0"/>
        <v>0</v>
      </c>
      <c r="J7" s="20"/>
      <c r="K7" s="17"/>
      <c r="L7" s="20"/>
      <c r="M7" s="20"/>
      <c r="N7" s="28"/>
      <c r="O7" s="43"/>
      <c r="P7" s="46"/>
    </row>
    <row r="8" spans="1:16" ht="15.75" customHeight="1">
      <c r="A8" s="47" t="s">
        <v>46</v>
      </c>
      <c r="B8" s="1" t="s">
        <v>4</v>
      </c>
      <c r="C8" s="13"/>
      <c r="D8" s="4"/>
      <c r="E8" s="14"/>
      <c r="F8" s="14"/>
      <c r="G8" s="13">
        <v>1000</v>
      </c>
      <c r="H8" s="10">
        <v>0</v>
      </c>
      <c r="I8" s="14">
        <f t="shared" si="0"/>
        <v>1000</v>
      </c>
      <c r="J8" s="14"/>
      <c r="K8" s="13">
        <f aca="true" t="shared" si="2" ref="K8:L11">SUM(C8+G8)</f>
        <v>1000</v>
      </c>
      <c r="L8" s="10">
        <f t="shared" si="2"/>
        <v>0</v>
      </c>
      <c r="M8" s="10">
        <f>K8-L8</f>
        <v>1000</v>
      </c>
      <c r="N8" s="27"/>
      <c r="O8" s="38"/>
      <c r="P8" s="46">
        <f t="shared" si="1"/>
        <v>0</v>
      </c>
    </row>
    <row r="9" spans="1:16" ht="15.75" customHeight="1">
      <c r="A9" s="47" t="s">
        <v>47</v>
      </c>
      <c r="B9" s="1" t="s">
        <v>22</v>
      </c>
      <c r="C9" s="13"/>
      <c r="D9" s="4"/>
      <c r="E9" s="14"/>
      <c r="F9" s="14"/>
      <c r="G9" s="13">
        <v>10000</v>
      </c>
      <c r="H9" s="10">
        <v>120</v>
      </c>
      <c r="I9" s="14">
        <f t="shared" si="0"/>
        <v>9880</v>
      </c>
      <c r="J9" s="14"/>
      <c r="K9" s="13">
        <f t="shared" si="2"/>
        <v>10000</v>
      </c>
      <c r="L9" s="10">
        <f t="shared" si="2"/>
        <v>120</v>
      </c>
      <c r="M9" s="10">
        <f>K9-L9</f>
        <v>9880</v>
      </c>
      <c r="N9" s="27"/>
      <c r="O9" s="38"/>
      <c r="P9" s="46">
        <f t="shared" si="1"/>
        <v>1.2</v>
      </c>
    </row>
    <row r="10" spans="1:16" ht="15.75" customHeight="1">
      <c r="A10" s="45" t="s">
        <v>48</v>
      </c>
      <c r="B10" s="1" t="s">
        <v>23</v>
      </c>
      <c r="C10" s="13"/>
      <c r="D10" s="4"/>
      <c r="E10" s="14"/>
      <c r="F10" s="14"/>
      <c r="G10" s="13">
        <v>1000</v>
      </c>
      <c r="H10" s="10">
        <v>83</v>
      </c>
      <c r="I10" s="14">
        <f t="shared" si="0"/>
        <v>917</v>
      </c>
      <c r="J10" s="14"/>
      <c r="K10" s="13">
        <f t="shared" si="2"/>
        <v>1000</v>
      </c>
      <c r="L10" s="10">
        <f t="shared" si="2"/>
        <v>83</v>
      </c>
      <c r="M10" s="10">
        <f>K10-L10</f>
        <v>917</v>
      </c>
      <c r="N10" s="27"/>
      <c r="O10" s="38"/>
      <c r="P10" s="46">
        <f t="shared" si="1"/>
        <v>8.3</v>
      </c>
    </row>
    <row r="11" spans="1:16" ht="15.75" customHeight="1">
      <c r="A11" s="47" t="s">
        <v>49</v>
      </c>
      <c r="B11" s="1" t="s">
        <v>5</v>
      </c>
      <c r="C11" s="13"/>
      <c r="D11" s="4"/>
      <c r="E11" s="14"/>
      <c r="F11" s="14"/>
      <c r="G11" s="13">
        <v>2000</v>
      </c>
      <c r="H11" s="10">
        <v>842</v>
      </c>
      <c r="I11" s="14">
        <f t="shared" si="0"/>
        <v>1158</v>
      </c>
      <c r="J11" s="14"/>
      <c r="K11" s="13">
        <f t="shared" si="2"/>
        <v>2000</v>
      </c>
      <c r="L11" s="10">
        <f t="shared" si="2"/>
        <v>842</v>
      </c>
      <c r="M11" s="10">
        <f>K11-L11</f>
        <v>1158</v>
      </c>
      <c r="N11" s="27"/>
      <c r="O11" s="38"/>
      <c r="P11" s="46">
        <f t="shared" si="1"/>
        <v>42.1</v>
      </c>
    </row>
    <row r="12" spans="1:16" s="12" customFormat="1" ht="15.75" customHeight="1">
      <c r="A12" s="48" t="s">
        <v>0</v>
      </c>
      <c r="B12" s="2" t="s">
        <v>6</v>
      </c>
      <c r="C12" s="17"/>
      <c r="D12" s="5"/>
      <c r="E12" s="18"/>
      <c r="F12" s="18"/>
      <c r="G12" s="17">
        <f aca="true" t="shared" si="3" ref="G12:M12">SUM(G13:G16)</f>
        <v>91500</v>
      </c>
      <c r="H12" s="20">
        <f t="shared" si="3"/>
        <v>22007</v>
      </c>
      <c r="I12" s="20">
        <f t="shared" si="3"/>
        <v>69493</v>
      </c>
      <c r="J12" s="20"/>
      <c r="K12" s="17">
        <f t="shared" si="3"/>
        <v>91500</v>
      </c>
      <c r="L12" s="20">
        <f t="shared" si="3"/>
        <v>22007</v>
      </c>
      <c r="M12" s="20">
        <f t="shared" si="3"/>
        <v>69493</v>
      </c>
      <c r="N12" s="28"/>
      <c r="O12" s="43"/>
      <c r="P12" s="44">
        <f t="shared" si="1"/>
        <v>24.051366120218578</v>
      </c>
    </row>
    <row r="13" spans="1:16" ht="15.75" customHeight="1">
      <c r="A13" s="49" t="s">
        <v>50</v>
      </c>
      <c r="B13" s="1" t="s">
        <v>7</v>
      </c>
      <c r="C13" s="13"/>
      <c r="D13" s="4"/>
      <c r="E13" s="14"/>
      <c r="F13" s="14"/>
      <c r="G13" s="13">
        <v>42500</v>
      </c>
      <c r="H13" s="10">
        <v>11018</v>
      </c>
      <c r="I13" s="14">
        <f t="shared" si="0"/>
        <v>31482</v>
      </c>
      <c r="J13" s="14"/>
      <c r="K13" s="13">
        <f aca="true" t="shared" si="4" ref="K13:K29">SUM(C13+G13)</f>
        <v>42500</v>
      </c>
      <c r="L13" s="10">
        <f aca="true" t="shared" si="5" ref="L13:L29">SUM(D13+H13)</f>
        <v>11018</v>
      </c>
      <c r="M13" s="10">
        <f>K13-L13</f>
        <v>31482</v>
      </c>
      <c r="N13" s="27"/>
      <c r="O13" s="38"/>
      <c r="P13" s="46">
        <f t="shared" si="1"/>
        <v>25.92470588235294</v>
      </c>
    </row>
    <row r="14" spans="1:16" ht="15.75" customHeight="1">
      <c r="A14" s="49" t="s">
        <v>51</v>
      </c>
      <c r="B14" s="1" t="s">
        <v>8</v>
      </c>
      <c r="C14" s="13"/>
      <c r="D14" s="4"/>
      <c r="E14" s="14"/>
      <c r="F14" s="14"/>
      <c r="G14" s="13">
        <v>16000</v>
      </c>
      <c r="H14" s="10">
        <v>3742</v>
      </c>
      <c r="I14" s="14">
        <f t="shared" si="0"/>
        <v>12258</v>
      </c>
      <c r="J14" s="14"/>
      <c r="K14" s="13">
        <f t="shared" si="4"/>
        <v>16000</v>
      </c>
      <c r="L14" s="10">
        <f t="shared" si="5"/>
        <v>3742</v>
      </c>
      <c r="M14" s="10">
        <f>K14-L14</f>
        <v>12258</v>
      </c>
      <c r="N14" s="27"/>
      <c r="O14" s="38"/>
      <c r="P14" s="46">
        <f t="shared" si="1"/>
        <v>23.387500000000003</v>
      </c>
    </row>
    <row r="15" spans="1:16" ht="15.75" customHeight="1">
      <c r="A15" s="49" t="s">
        <v>52</v>
      </c>
      <c r="B15" s="1" t="s">
        <v>9</v>
      </c>
      <c r="C15" s="13"/>
      <c r="D15" s="4"/>
      <c r="E15" s="14"/>
      <c r="F15" s="14"/>
      <c r="G15" s="13">
        <v>21000</v>
      </c>
      <c r="H15" s="21">
        <v>4939</v>
      </c>
      <c r="I15" s="14">
        <f t="shared" si="0"/>
        <v>16061</v>
      </c>
      <c r="J15" s="14"/>
      <c r="K15" s="13">
        <f t="shared" si="4"/>
        <v>21000</v>
      </c>
      <c r="L15" s="10">
        <f t="shared" si="5"/>
        <v>4939</v>
      </c>
      <c r="M15" s="10">
        <f>K15-L15</f>
        <v>16061</v>
      </c>
      <c r="N15" s="27"/>
      <c r="O15" s="38"/>
      <c r="P15" s="46">
        <f t="shared" si="1"/>
        <v>23.519047619047623</v>
      </c>
    </row>
    <row r="16" spans="1:16" ht="15.75" customHeight="1">
      <c r="A16" s="49" t="s">
        <v>53</v>
      </c>
      <c r="B16" s="1" t="s">
        <v>10</v>
      </c>
      <c r="C16" s="13"/>
      <c r="D16" s="4"/>
      <c r="E16" s="14"/>
      <c r="F16" s="14"/>
      <c r="G16" s="13">
        <v>12000</v>
      </c>
      <c r="H16" s="21">
        <v>2308</v>
      </c>
      <c r="I16" s="14">
        <f t="shared" si="0"/>
        <v>9692</v>
      </c>
      <c r="J16" s="14"/>
      <c r="K16" s="13">
        <f t="shared" si="4"/>
        <v>12000</v>
      </c>
      <c r="L16" s="10">
        <f t="shared" si="5"/>
        <v>2308</v>
      </c>
      <c r="M16" s="10">
        <f>K16-L16</f>
        <v>9692</v>
      </c>
      <c r="N16" s="27"/>
      <c r="O16" s="38"/>
      <c r="P16" s="46">
        <f t="shared" si="1"/>
        <v>19.233333333333334</v>
      </c>
    </row>
    <row r="17" spans="1:16" s="12" customFormat="1" ht="15.75" customHeight="1">
      <c r="A17" s="50" t="s">
        <v>69</v>
      </c>
      <c r="B17" s="2" t="s">
        <v>11</v>
      </c>
      <c r="C17" s="17">
        <f aca="true" t="shared" si="6" ref="C17:I17">SUM(C18:C29)</f>
        <v>20501</v>
      </c>
      <c r="D17" s="20">
        <f t="shared" si="6"/>
        <v>10224</v>
      </c>
      <c r="E17" s="20">
        <f t="shared" si="6"/>
        <v>10277</v>
      </c>
      <c r="F17" s="20"/>
      <c r="G17" s="17">
        <f t="shared" si="6"/>
        <v>24721</v>
      </c>
      <c r="H17" s="20">
        <f t="shared" si="6"/>
        <v>12402</v>
      </c>
      <c r="I17" s="20">
        <f t="shared" si="6"/>
        <v>12319</v>
      </c>
      <c r="J17" s="20"/>
      <c r="K17" s="17">
        <f t="shared" si="4"/>
        <v>45222</v>
      </c>
      <c r="L17" s="20">
        <f t="shared" si="5"/>
        <v>22626</v>
      </c>
      <c r="M17" s="20">
        <f>SUM(M18:M29)</f>
        <v>22596</v>
      </c>
      <c r="N17" s="28"/>
      <c r="O17" s="43"/>
      <c r="P17" s="44">
        <f t="shared" si="1"/>
        <v>50.03316969616559</v>
      </c>
    </row>
    <row r="18" spans="1:16" ht="15.75" customHeight="1">
      <c r="A18" s="49" t="s">
        <v>56</v>
      </c>
      <c r="B18" s="1" t="s">
        <v>12</v>
      </c>
      <c r="C18" s="13">
        <v>1368</v>
      </c>
      <c r="D18" s="4">
        <v>318</v>
      </c>
      <c r="E18" s="14">
        <f aca="true" t="shared" si="7" ref="E18:E25">C18-D18</f>
        <v>1050</v>
      </c>
      <c r="F18" s="14"/>
      <c r="G18" s="13">
        <v>10368</v>
      </c>
      <c r="H18" s="21">
        <v>2699</v>
      </c>
      <c r="I18" s="14">
        <f t="shared" si="0"/>
        <v>7669</v>
      </c>
      <c r="J18" s="14"/>
      <c r="K18" s="13">
        <f t="shared" si="4"/>
        <v>11736</v>
      </c>
      <c r="L18" s="10">
        <f t="shared" si="5"/>
        <v>3017</v>
      </c>
      <c r="M18" s="10">
        <f aca="true" t="shared" si="8" ref="M18:M31">K18-L18</f>
        <v>8719</v>
      </c>
      <c r="N18" s="27"/>
      <c r="O18" s="38"/>
      <c r="P18" s="46">
        <f t="shared" si="1"/>
        <v>25.707225630538517</v>
      </c>
    </row>
    <row r="19" spans="1:16" ht="15.75" customHeight="1">
      <c r="A19" s="49" t="s">
        <v>57</v>
      </c>
      <c r="B19" s="1" t="s">
        <v>66</v>
      </c>
      <c r="C19" s="13"/>
      <c r="D19" s="4"/>
      <c r="E19" s="14"/>
      <c r="F19" s="14"/>
      <c r="G19" s="13"/>
      <c r="H19" s="21"/>
      <c r="I19" s="14"/>
      <c r="J19" s="14"/>
      <c r="K19" s="13"/>
      <c r="L19" s="10"/>
      <c r="M19" s="10"/>
      <c r="N19" s="27"/>
      <c r="O19" s="38"/>
      <c r="P19" s="46"/>
    </row>
    <row r="20" spans="1:16" ht="15.75" customHeight="1">
      <c r="A20" s="49" t="s">
        <v>58</v>
      </c>
      <c r="B20" s="1" t="s">
        <v>13</v>
      </c>
      <c r="C20" s="13"/>
      <c r="D20" s="4"/>
      <c r="E20" s="14">
        <f t="shared" si="7"/>
        <v>0</v>
      </c>
      <c r="F20" s="14"/>
      <c r="G20" s="13">
        <v>1000</v>
      </c>
      <c r="H20" s="21">
        <v>0</v>
      </c>
      <c r="I20" s="14">
        <f t="shared" si="0"/>
        <v>1000</v>
      </c>
      <c r="J20" s="14"/>
      <c r="K20" s="13">
        <f t="shared" si="4"/>
        <v>1000</v>
      </c>
      <c r="L20" s="10">
        <f t="shared" si="5"/>
        <v>0</v>
      </c>
      <c r="M20" s="10">
        <f t="shared" si="8"/>
        <v>1000</v>
      </c>
      <c r="N20" s="27"/>
      <c r="O20" s="38"/>
      <c r="P20" s="46">
        <f t="shared" si="1"/>
        <v>0</v>
      </c>
    </row>
    <row r="21" spans="1:16" ht="15.75" customHeight="1">
      <c r="A21" s="49" t="s">
        <v>59</v>
      </c>
      <c r="B21" s="1" t="s">
        <v>14</v>
      </c>
      <c r="C21" s="13">
        <v>500</v>
      </c>
      <c r="D21" s="4">
        <v>0</v>
      </c>
      <c r="E21" s="14">
        <f t="shared" si="7"/>
        <v>500</v>
      </c>
      <c r="F21" s="14"/>
      <c r="G21" s="13">
        <v>500</v>
      </c>
      <c r="H21" s="21">
        <v>0</v>
      </c>
      <c r="I21" s="14">
        <f t="shared" si="0"/>
        <v>500</v>
      </c>
      <c r="J21" s="14"/>
      <c r="K21" s="13">
        <f t="shared" si="4"/>
        <v>1000</v>
      </c>
      <c r="L21" s="10">
        <f t="shared" si="5"/>
        <v>0</v>
      </c>
      <c r="M21" s="10">
        <f t="shared" si="8"/>
        <v>1000</v>
      </c>
      <c r="N21" s="27"/>
      <c r="O21" s="38"/>
      <c r="P21" s="46">
        <f t="shared" si="1"/>
        <v>0</v>
      </c>
    </row>
    <row r="22" spans="1:16" ht="15.75" customHeight="1">
      <c r="A22" s="49" t="s">
        <v>60</v>
      </c>
      <c r="B22" s="1" t="s">
        <v>15</v>
      </c>
      <c r="C22" s="13">
        <v>3000</v>
      </c>
      <c r="D22" s="4">
        <v>1649</v>
      </c>
      <c r="E22" s="14">
        <f t="shared" si="7"/>
        <v>1351</v>
      </c>
      <c r="F22" s="14"/>
      <c r="G22" s="13">
        <v>2500</v>
      </c>
      <c r="H22" s="21">
        <v>1666</v>
      </c>
      <c r="I22" s="14">
        <f t="shared" si="0"/>
        <v>834</v>
      </c>
      <c r="J22" s="14"/>
      <c r="K22" s="13">
        <f t="shared" si="4"/>
        <v>5500</v>
      </c>
      <c r="L22" s="10">
        <f t="shared" si="5"/>
        <v>3315</v>
      </c>
      <c r="M22" s="10">
        <f t="shared" si="8"/>
        <v>2185</v>
      </c>
      <c r="N22" s="27"/>
      <c r="O22" s="38"/>
      <c r="P22" s="46">
        <f t="shared" si="1"/>
        <v>60.272727272727266</v>
      </c>
    </row>
    <row r="23" spans="1:16" ht="15.75" customHeight="1">
      <c r="A23" s="49" t="s">
        <v>61</v>
      </c>
      <c r="B23" s="1" t="s">
        <v>16</v>
      </c>
      <c r="C23" s="13">
        <v>9800</v>
      </c>
      <c r="D23" s="10">
        <v>6345</v>
      </c>
      <c r="E23" s="14">
        <f t="shared" si="7"/>
        <v>3455</v>
      </c>
      <c r="F23" s="14"/>
      <c r="G23" s="13">
        <v>6733</v>
      </c>
      <c r="H23" s="21">
        <v>5499</v>
      </c>
      <c r="I23" s="14">
        <f t="shared" si="0"/>
        <v>1234</v>
      </c>
      <c r="J23" s="14"/>
      <c r="K23" s="13">
        <f t="shared" si="4"/>
        <v>16533</v>
      </c>
      <c r="L23" s="10">
        <f t="shared" si="5"/>
        <v>11844</v>
      </c>
      <c r="M23" s="10">
        <f t="shared" si="8"/>
        <v>4689</v>
      </c>
      <c r="N23" s="27"/>
      <c r="O23" s="38"/>
      <c r="P23" s="46">
        <f t="shared" si="1"/>
        <v>71.63854109961895</v>
      </c>
    </row>
    <row r="24" spans="1:16" ht="15.75" customHeight="1">
      <c r="A24" s="45" t="s">
        <v>62</v>
      </c>
      <c r="B24" s="1" t="s">
        <v>17</v>
      </c>
      <c r="C24" s="13">
        <v>4633</v>
      </c>
      <c r="D24" s="10">
        <v>1772</v>
      </c>
      <c r="E24" s="14">
        <f t="shared" si="7"/>
        <v>2861</v>
      </c>
      <c r="F24" s="14"/>
      <c r="G24" s="13">
        <v>2500</v>
      </c>
      <c r="H24" s="10">
        <v>2465</v>
      </c>
      <c r="I24" s="14">
        <f t="shared" si="0"/>
        <v>35</v>
      </c>
      <c r="J24" s="14"/>
      <c r="K24" s="13">
        <f t="shared" si="4"/>
        <v>7133</v>
      </c>
      <c r="L24" s="10">
        <f t="shared" si="5"/>
        <v>4237</v>
      </c>
      <c r="M24" s="10">
        <f t="shared" si="8"/>
        <v>2896</v>
      </c>
      <c r="N24" s="27"/>
      <c r="O24" s="38"/>
      <c r="P24" s="46">
        <f t="shared" si="1"/>
        <v>59.399971961306605</v>
      </c>
    </row>
    <row r="25" spans="1:16" ht="15.75" customHeight="1">
      <c r="A25" s="49" t="s">
        <v>63</v>
      </c>
      <c r="B25" s="6" t="s">
        <v>18</v>
      </c>
      <c r="C25" s="15">
        <v>1200</v>
      </c>
      <c r="D25" s="7">
        <v>140</v>
      </c>
      <c r="E25" s="14">
        <f t="shared" si="7"/>
        <v>1060</v>
      </c>
      <c r="F25" s="23"/>
      <c r="G25" s="16">
        <v>500</v>
      </c>
      <c r="H25" s="22">
        <v>0</v>
      </c>
      <c r="I25" s="14">
        <f t="shared" si="0"/>
        <v>500</v>
      </c>
      <c r="J25" s="14"/>
      <c r="K25" s="13">
        <f t="shared" si="4"/>
        <v>1700</v>
      </c>
      <c r="L25" s="10">
        <f t="shared" si="5"/>
        <v>140</v>
      </c>
      <c r="M25" s="22">
        <f t="shared" si="8"/>
        <v>1560</v>
      </c>
      <c r="N25" s="27"/>
      <c r="O25" s="38"/>
      <c r="P25" s="46">
        <f t="shared" si="1"/>
        <v>8.235294117647058</v>
      </c>
    </row>
    <row r="26" spans="1:16" ht="15.75" customHeight="1">
      <c r="A26" s="49" t="s">
        <v>64</v>
      </c>
      <c r="B26" s="1" t="s">
        <v>19</v>
      </c>
      <c r="C26" s="13"/>
      <c r="D26" s="4"/>
      <c r="E26" s="14"/>
      <c r="F26" s="14"/>
      <c r="G26" s="13">
        <v>500</v>
      </c>
      <c r="H26" s="10">
        <v>73</v>
      </c>
      <c r="I26" s="14">
        <f t="shared" si="0"/>
        <v>427</v>
      </c>
      <c r="J26" s="14"/>
      <c r="K26" s="13">
        <f t="shared" si="4"/>
        <v>500</v>
      </c>
      <c r="L26" s="10">
        <f t="shared" si="5"/>
        <v>73</v>
      </c>
      <c r="M26" s="10">
        <f t="shared" si="8"/>
        <v>427</v>
      </c>
      <c r="N26" s="27"/>
      <c r="O26" s="38"/>
      <c r="P26" s="46">
        <f t="shared" si="1"/>
        <v>14.600000000000001</v>
      </c>
    </row>
    <row r="27" spans="1:16" ht="15.75" customHeight="1">
      <c r="A27" s="49" t="s">
        <v>65</v>
      </c>
      <c r="B27" s="1" t="s">
        <v>38</v>
      </c>
      <c r="C27" s="13"/>
      <c r="D27" s="4"/>
      <c r="E27" s="14"/>
      <c r="F27" s="14"/>
      <c r="G27" s="13">
        <v>0</v>
      </c>
      <c r="H27" s="10">
        <v>0</v>
      </c>
      <c r="I27" s="14">
        <f t="shared" si="0"/>
        <v>0</v>
      </c>
      <c r="J27" s="14"/>
      <c r="K27" s="13">
        <f t="shared" si="4"/>
        <v>0</v>
      </c>
      <c r="L27" s="10">
        <f t="shared" si="5"/>
        <v>0</v>
      </c>
      <c r="M27" s="10">
        <f t="shared" si="8"/>
        <v>0</v>
      </c>
      <c r="N27" s="27"/>
      <c r="O27" s="38"/>
      <c r="P27" s="46"/>
    </row>
    <row r="28" spans="1:16" ht="15.75" customHeight="1">
      <c r="A28" s="45" t="s">
        <v>67</v>
      </c>
      <c r="B28" s="1" t="s">
        <v>20</v>
      </c>
      <c r="C28" s="13"/>
      <c r="D28" s="4"/>
      <c r="E28" s="14"/>
      <c r="F28" s="14"/>
      <c r="G28" s="13">
        <v>120</v>
      </c>
      <c r="H28" s="10">
        <v>0</v>
      </c>
      <c r="I28" s="14">
        <f t="shared" si="0"/>
        <v>120</v>
      </c>
      <c r="J28" s="14"/>
      <c r="K28" s="13">
        <f t="shared" si="4"/>
        <v>120</v>
      </c>
      <c r="L28" s="10">
        <f t="shared" si="5"/>
        <v>0</v>
      </c>
      <c r="M28" s="10">
        <f t="shared" si="8"/>
        <v>120</v>
      </c>
      <c r="N28" s="27"/>
      <c r="O28" s="38"/>
      <c r="P28" s="46">
        <f t="shared" si="1"/>
        <v>0</v>
      </c>
    </row>
    <row r="29" spans="1:16" ht="15.75" customHeight="1">
      <c r="A29" s="49" t="s">
        <v>68</v>
      </c>
      <c r="B29" s="1" t="s">
        <v>30</v>
      </c>
      <c r="C29" s="13"/>
      <c r="D29" s="4"/>
      <c r="E29" s="14"/>
      <c r="F29" s="14"/>
      <c r="G29" s="13">
        <v>0</v>
      </c>
      <c r="H29" s="10">
        <v>0</v>
      </c>
      <c r="I29" s="14">
        <f t="shared" si="0"/>
        <v>0</v>
      </c>
      <c r="J29" s="14"/>
      <c r="K29" s="13">
        <f t="shared" si="4"/>
        <v>0</v>
      </c>
      <c r="L29" s="10">
        <f t="shared" si="5"/>
        <v>0</v>
      </c>
      <c r="M29" s="10">
        <f t="shared" si="8"/>
        <v>0</v>
      </c>
      <c r="N29" s="27"/>
      <c r="O29" s="38"/>
      <c r="P29" s="46"/>
    </row>
    <row r="30" spans="1:16" s="12" customFormat="1" ht="15.75" customHeight="1">
      <c r="A30" s="50" t="s">
        <v>72</v>
      </c>
      <c r="B30" s="2" t="s">
        <v>24</v>
      </c>
      <c r="C30" s="17"/>
      <c r="D30" s="5"/>
      <c r="E30" s="18"/>
      <c r="F30" s="18"/>
      <c r="G30" s="17">
        <f aca="true" t="shared" si="9" ref="G30:M30">SUM(G31:G32)</f>
        <v>1650</v>
      </c>
      <c r="H30" s="20">
        <f t="shared" si="9"/>
        <v>1600</v>
      </c>
      <c r="I30" s="20">
        <f t="shared" si="9"/>
        <v>50</v>
      </c>
      <c r="J30" s="20"/>
      <c r="K30" s="17">
        <f t="shared" si="9"/>
        <v>1650</v>
      </c>
      <c r="L30" s="20">
        <f t="shared" si="9"/>
        <v>1600</v>
      </c>
      <c r="M30" s="20">
        <f t="shared" si="9"/>
        <v>50</v>
      </c>
      <c r="N30" s="28"/>
      <c r="O30" s="43"/>
      <c r="P30" s="44">
        <f t="shared" si="1"/>
        <v>96.96969696969697</v>
      </c>
    </row>
    <row r="31" spans="1:16" ht="15.75" customHeight="1">
      <c r="A31" s="49" t="s">
        <v>70</v>
      </c>
      <c r="B31" s="1" t="s">
        <v>26</v>
      </c>
      <c r="C31" s="13"/>
      <c r="D31" s="4"/>
      <c r="E31" s="14"/>
      <c r="F31" s="14"/>
      <c r="G31" s="13">
        <v>800</v>
      </c>
      <c r="H31" s="10">
        <v>787</v>
      </c>
      <c r="I31" s="14">
        <f t="shared" si="0"/>
        <v>13</v>
      </c>
      <c r="J31" s="14"/>
      <c r="K31" s="13">
        <f aca="true" t="shared" si="10" ref="K31:L34">SUM(C31+G31)</f>
        <v>800</v>
      </c>
      <c r="L31" s="10">
        <f t="shared" si="10"/>
        <v>787</v>
      </c>
      <c r="M31" s="10">
        <f t="shared" si="8"/>
        <v>13</v>
      </c>
      <c r="N31" s="27"/>
      <c r="O31" s="38"/>
      <c r="P31" s="46">
        <f t="shared" si="1"/>
        <v>98.375</v>
      </c>
    </row>
    <row r="32" spans="1:16" ht="15.75" customHeight="1">
      <c r="A32" s="49" t="s">
        <v>71</v>
      </c>
      <c r="B32" s="1" t="s">
        <v>25</v>
      </c>
      <c r="C32" s="13"/>
      <c r="D32" s="4"/>
      <c r="E32" s="14"/>
      <c r="F32" s="14"/>
      <c r="G32" s="13">
        <v>850</v>
      </c>
      <c r="H32" s="10">
        <v>813</v>
      </c>
      <c r="I32" s="14">
        <f t="shared" si="0"/>
        <v>37</v>
      </c>
      <c r="J32" s="14"/>
      <c r="K32" s="13">
        <f t="shared" si="10"/>
        <v>850</v>
      </c>
      <c r="L32" s="10">
        <f t="shared" si="10"/>
        <v>813</v>
      </c>
      <c r="M32" s="10">
        <f>K32-L32</f>
        <v>37</v>
      </c>
      <c r="N32" s="27"/>
      <c r="O32" s="38"/>
      <c r="P32" s="46">
        <f t="shared" si="1"/>
        <v>95.6470588235294</v>
      </c>
    </row>
    <row r="33" spans="1:16" s="12" customFormat="1" ht="15.75" customHeight="1">
      <c r="A33" s="51" t="s">
        <v>74</v>
      </c>
      <c r="B33" s="2" t="s">
        <v>31</v>
      </c>
      <c r="C33" s="17"/>
      <c r="D33" s="5"/>
      <c r="E33" s="18"/>
      <c r="F33" s="18"/>
      <c r="G33" s="17">
        <f>G34</f>
        <v>1000</v>
      </c>
      <c r="H33" s="20">
        <f>H34</f>
        <v>509</v>
      </c>
      <c r="I33" s="18">
        <f t="shared" si="0"/>
        <v>491</v>
      </c>
      <c r="J33" s="18"/>
      <c r="K33" s="17">
        <f t="shared" si="10"/>
        <v>1000</v>
      </c>
      <c r="L33" s="20">
        <f t="shared" si="10"/>
        <v>509</v>
      </c>
      <c r="M33" s="20">
        <f>K33-L33</f>
        <v>491</v>
      </c>
      <c r="N33" s="28"/>
      <c r="O33" s="43"/>
      <c r="P33" s="44">
        <f t="shared" si="1"/>
        <v>50.900000000000006</v>
      </c>
    </row>
    <row r="34" spans="1:16" ht="15.75" customHeight="1">
      <c r="A34" s="45" t="s">
        <v>73</v>
      </c>
      <c r="B34" s="1" t="s">
        <v>32</v>
      </c>
      <c r="C34" s="13"/>
      <c r="D34" s="4"/>
      <c r="E34" s="14"/>
      <c r="F34" s="14"/>
      <c r="G34" s="13">
        <v>1000</v>
      </c>
      <c r="H34" s="10">
        <v>509</v>
      </c>
      <c r="I34" s="14">
        <f t="shared" si="0"/>
        <v>491</v>
      </c>
      <c r="J34" s="14"/>
      <c r="K34" s="13">
        <f t="shared" si="10"/>
        <v>1000</v>
      </c>
      <c r="L34" s="10">
        <f t="shared" si="10"/>
        <v>509</v>
      </c>
      <c r="M34" s="10">
        <f>K34-L34</f>
        <v>491</v>
      </c>
      <c r="N34" s="27"/>
      <c r="O34" s="38"/>
      <c r="P34" s="46">
        <f t="shared" si="1"/>
        <v>50.900000000000006</v>
      </c>
    </row>
    <row r="35" spans="1:16" s="12" customFormat="1" ht="15.75" customHeight="1">
      <c r="A35" s="52" t="s">
        <v>75</v>
      </c>
      <c r="B35" s="2" t="s">
        <v>28</v>
      </c>
      <c r="C35" s="17"/>
      <c r="D35" s="5"/>
      <c r="E35" s="18"/>
      <c r="F35" s="18"/>
      <c r="G35" s="17">
        <f>G36+G38+G40</f>
        <v>0</v>
      </c>
      <c r="H35" s="18">
        <f>SUM(H36+H38+H40)</f>
        <v>0</v>
      </c>
      <c r="I35" s="18">
        <f>SUM(I36+I38+I40)</f>
        <v>0</v>
      </c>
      <c r="J35" s="20"/>
      <c r="K35" s="17">
        <f>SUM(K36+K38+K40)</f>
        <v>0</v>
      </c>
      <c r="L35" s="20">
        <f>SUM(L36+L38+L40)</f>
        <v>0</v>
      </c>
      <c r="M35" s="18">
        <f>SUM(M36+M38+M40+M41)</f>
        <v>0</v>
      </c>
      <c r="N35" s="28"/>
      <c r="O35" s="43"/>
      <c r="P35" s="44"/>
    </row>
    <row r="36" spans="1:16" ht="15.75" customHeight="1">
      <c r="A36" s="47" t="s">
        <v>76</v>
      </c>
      <c r="B36" s="1" t="s">
        <v>29</v>
      </c>
      <c r="C36" s="13"/>
      <c r="D36" s="4"/>
      <c r="E36" s="14"/>
      <c r="F36" s="14"/>
      <c r="G36" s="13">
        <v>0</v>
      </c>
      <c r="H36" s="10">
        <v>0</v>
      </c>
      <c r="I36" s="14">
        <f>G36-H36</f>
        <v>0</v>
      </c>
      <c r="J36" s="14"/>
      <c r="K36" s="13">
        <f aca="true" t="shared" si="11" ref="K36:L40">SUM(C36+G36)</f>
        <v>0</v>
      </c>
      <c r="L36" s="10">
        <f t="shared" si="11"/>
        <v>0</v>
      </c>
      <c r="M36" s="10">
        <f>K36-L36</f>
        <v>0</v>
      </c>
      <c r="N36" s="27"/>
      <c r="O36" s="38"/>
      <c r="P36" s="46"/>
    </row>
    <row r="37" spans="1:16" ht="15.75" customHeight="1">
      <c r="A37" s="47" t="s">
        <v>77</v>
      </c>
      <c r="B37" s="1" t="s">
        <v>82</v>
      </c>
      <c r="C37" s="13"/>
      <c r="D37" s="4"/>
      <c r="E37" s="14"/>
      <c r="F37" s="14"/>
      <c r="G37" s="13"/>
      <c r="H37" s="10"/>
      <c r="I37" s="14"/>
      <c r="J37" s="14"/>
      <c r="K37" s="13"/>
      <c r="L37" s="10"/>
      <c r="M37" s="10"/>
      <c r="N37" s="27"/>
      <c r="O37" s="38"/>
      <c r="P37" s="46"/>
    </row>
    <row r="38" spans="1:16" ht="15.75" customHeight="1">
      <c r="A38" s="47" t="s">
        <v>78</v>
      </c>
      <c r="B38" s="1" t="s">
        <v>33</v>
      </c>
      <c r="C38" s="13"/>
      <c r="D38" s="4"/>
      <c r="E38" s="14"/>
      <c r="F38" s="14"/>
      <c r="G38" s="13">
        <v>0</v>
      </c>
      <c r="H38" s="10">
        <v>0</v>
      </c>
      <c r="I38" s="14">
        <f>G38-H38</f>
        <v>0</v>
      </c>
      <c r="J38" s="14"/>
      <c r="K38" s="13">
        <f t="shared" si="11"/>
        <v>0</v>
      </c>
      <c r="L38" s="10">
        <f t="shared" si="11"/>
        <v>0</v>
      </c>
      <c r="M38" s="10">
        <f>K38-L38</f>
        <v>0</v>
      </c>
      <c r="N38" s="27"/>
      <c r="O38" s="38"/>
      <c r="P38" s="46"/>
    </row>
    <row r="39" spans="1:16" ht="15.75" customHeight="1">
      <c r="A39" s="47" t="s">
        <v>79</v>
      </c>
      <c r="B39" s="1" t="s">
        <v>81</v>
      </c>
      <c r="C39" s="13"/>
      <c r="D39" s="4"/>
      <c r="E39" s="14"/>
      <c r="F39" s="14"/>
      <c r="G39" s="13"/>
      <c r="H39" s="10"/>
      <c r="I39" s="14"/>
      <c r="J39" s="14"/>
      <c r="K39" s="13"/>
      <c r="L39" s="10"/>
      <c r="M39" s="10"/>
      <c r="N39" s="27"/>
      <c r="O39" s="38"/>
      <c r="P39" s="46"/>
    </row>
    <row r="40" spans="1:16" ht="15.75" customHeight="1">
      <c r="A40" s="47" t="s">
        <v>80</v>
      </c>
      <c r="B40" s="1" t="s">
        <v>34</v>
      </c>
      <c r="C40" s="13"/>
      <c r="D40" s="4"/>
      <c r="E40" s="14"/>
      <c r="F40" s="14"/>
      <c r="G40" s="13">
        <v>0</v>
      </c>
      <c r="H40" s="10">
        <v>0</v>
      </c>
      <c r="I40" s="14">
        <f t="shared" si="0"/>
        <v>0</v>
      </c>
      <c r="J40" s="14"/>
      <c r="K40" s="13">
        <f t="shared" si="11"/>
        <v>0</v>
      </c>
      <c r="L40" s="10">
        <f t="shared" si="11"/>
        <v>0</v>
      </c>
      <c r="M40" s="10">
        <f>K40-L40</f>
        <v>0</v>
      </c>
      <c r="N40" s="27"/>
      <c r="O40" s="38"/>
      <c r="P40" s="46"/>
    </row>
    <row r="41" spans="1:16" ht="15.75" customHeight="1">
      <c r="A41" s="51" t="s">
        <v>83</v>
      </c>
      <c r="B41" s="2" t="s">
        <v>84</v>
      </c>
      <c r="C41" s="17"/>
      <c r="D41" s="5"/>
      <c r="E41" s="18"/>
      <c r="F41" s="18"/>
      <c r="G41" s="17">
        <f>G42+G43</f>
        <v>0</v>
      </c>
      <c r="H41" s="30">
        <f>H42+H43</f>
        <v>0</v>
      </c>
      <c r="I41" s="18">
        <f>G41-H41</f>
        <v>0</v>
      </c>
      <c r="J41" s="18"/>
      <c r="K41" s="17">
        <f aca="true" t="shared" si="12" ref="K41:L43">SUM(C41+G41)</f>
        <v>0</v>
      </c>
      <c r="L41" s="20">
        <f t="shared" si="12"/>
        <v>0</v>
      </c>
      <c r="M41" s="20">
        <f>K41-L41</f>
        <v>0</v>
      </c>
      <c r="N41" s="31"/>
      <c r="O41" s="53"/>
      <c r="P41" s="44"/>
    </row>
    <row r="42" spans="1:16" ht="15.75" customHeight="1">
      <c r="A42" s="47" t="s">
        <v>85</v>
      </c>
      <c r="B42" s="2" t="s">
        <v>42</v>
      </c>
      <c r="C42" s="13"/>
      <c r="D42" s="4"/>
      <c r="E42" s="14"/>
      <c r="F42" s="14"/>
      <c r="G42" s="13">
        <v>0</v>
      </c>
      <c r="H42" s="10">
        <v>0</v>
      </c>
      <c r="I42" s="14">
        <f>G42-H42</f>
        <v>0</v>
      </c>
      <c r="J42" s="14"/>
      <c r="K42" s="13">
        <f t="shared" si="12"/>
        <v>0</v>
      </c>
      <c r="L42" s="10">
        <f t="shared" si="12"/>
        <v>0</v>
      </c>
      <c r="M42" s="10">
        <f>K42-L42</f>
        <v>0</v>
      </c>
      <c r="N42" s="27"/>
      <c r="O42" s="38"/>
      <c r="P42" s="46"/>
    </row>
    <row r="43" spans="1:16" ht="15.75" customHeight="1">
      <c r="A43" s="47" t="s">
        <v>86</v>
      </c>
      <c r="B43" s="2" t="s">
        <v>87</v>
      </c>
      <c r="C43" s="13"/>
      <c r="D43" s="4"/>
      <c r="E43" s="14"/>
      <c r="F43" s="14"/>
      <c r="G43" s="13"/>
      <c r="H43" s="10">
        <v>0</v>
      </c>
      <c r="I43" s="14">
        <f>G43-H43</f>
        <v>0</v>
      </c>
      <c r="J43" s="14"/>
      <c r="K43" s="13">
        <f t="shared" si="12"/>
        <v>0</v>
      </c>
      <c r="L43" s="10">
        <f t="shared" si="12"/>
        <v>0</v>
      </c>
      <c r="M43" s="10">
        <f>K43-L43</f>
        <v>0</v>
      </c>
      <c r="N43" s="27"/>
      <c r="O43" s="38"/>
      <c r="P43" s="46"/>
    </row>
    <row r="44" spans="1:16" ht="15.75" customHeight="1">
      <c r="A44" s="54" t="s">
        <v>92</v>
      </c>
      <c r="B44" s="2"/>
      <c r="C44" s="17">
        <f>SUM(C4+C6+C12+C17+C41)</f>
        <v>20501</v>
      </c>
      <c r="D44" s="5">
        <f>SUM(D4+D6+D12+D17+D41)</f>
        <v>10224</v>
      </c>
      <c r="E44" s="18">
        <f>C44-D44</f>
        <v>10277</v>
      </c>
      <c r="F44" s="18"/>
      <c r="G44" s="17">
        <f>SUM(G4+G6+G12+G17+G30+G35+G41+G33)</f>
        <v>562871</v>
      </c>
      <c r="H44" s="19">
        <f>SUM(H4+H6+H12+H17+H30+H35+H41+H33)</f>
        <v>138444</v>
      </c>
      <c r="I44" s="19">
        <f>SUM(I4+I6+I12+I17+I30+I41+I33+I35)</f>
        <v>424427</v>
      </c>
      <c r="J44" s="19"/>
      <c r="K44" s="17">
        <f>SUM(K4+K6+K12+K17+K30+K41+K33+K35)</f>
        <v>583372</v>
      </c>
      <c r="L44" s="20">
        <f>SUM(L4+L6+L12+L17+L30+L35+L41+L33)</f>
        <v>148668</v>
      </c>
      <c r="M44" s="20">
        <f>SUM(M4+M6+M12+M17+M30+M35+M41+M33)</f>
        <v>434704</v>
      </c>
      <c r="N44" s="27"/>
      <c r="O44" s="38"/>
      <c r="P44" s="44">
        <f t="shared" si="1"/>
        <v>25.484253615188937</v>
      </c>
    </row>
    <row r="45" spans="1:16" ht="18.75">
      <c r="A45" s="59" t="s">
        <v>90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1"/>
    </row>
    <row r="46" spans="1:16" ht="19.5" thickBot="1">
      <c r="A46" s="62" t="s">
        <v>91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4"/>
    </row>
  </sheetData>
  <sheetProtection/>
  <mergeCells count="6">
    <mergeCell ref="A1:M1"/>
    <mergeCell ref="G2:I2"/>
    <mergeCell ref="C2:E2"/>
    <mergeCell ref="K2:M2"/>
    <mergeCell ref="A45:P45"/>
    <mergeCell ref="A46:P46"/>
  </mergeCells>
  <printOptions/>
  <pageMargins left="0" right="0" top="0" bottom="0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Provadia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Ginka Alexandrova</dc:creator>
  <cp:keywords/>
  <dc:description/>
  <cp:lastModifiedBy>MatematikaZV</cp:lastModifiedBy>
  <cp:lastPrinted>2016-08-02T10:50:13Z</cp:lastPrinted>
  <dcterms:created xsi:type="dcterms:W3CDTF">2011-09-08T11:45:03Z</dcterms:created>
  <dcterms:modified xsi:type="dcterms:W3CDTF">2016-09-09T11:01:45Z</dcterms:modified>
  <cp:category/>
  <cp:version/>
  <cp:contentType/>
  <cp:contentStatus/>
</cp:coreProperties>
</file>